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880" yWindow="105" windowWidth="14805" windowHeight="8010"/>
  </bookViews>
  <sheets>
    <sheet name="Sheet1" sheetId="1" r:id="rId1"/>
  </sheets>
  <definedNames>
    <definedName name="_xlnm.Print_Area" localSheetId="0">Sheet1!$A$1:$M$38</definedName>
  </definedNames>
  <calcPr calcId="152511"/>
</workbook>
</file>

<file path=xl/calcChain.xml><?xml version="1.0" encoding="utf-8"?>
<calcChain xmlns="http://schemas.openxmlformats.org/spreadsheetml/2006/main">
  <c r="B9" i="1" l="1"/>
  <c r="F14" i="1" s="1"/>
  <c r="F15" i="1" l="1"/>
  <c r="C7" i="1"/>
  <c r="E8" i="1" l="1"/>
  <c r="H8" i="1" l="1"/>
  <c r="K9" i="1" l="1"/>
  <c r="K8" i="1"/>
  <c r="J9" i="1"/>
  <c r="J8" i="1"/>
  <c r="H9" i="1"/>
  <c r="F16" i="1" l="1"/>
  <c r="F17" i="1" l="1"/>
  <c r="F13" i="1" l="1"/>
</calcChain>
</file>

<file path=xl/sharedStrings.xml><?xml version="1.0" encoding="utf-8"?>
<sst xmlns="http://schemas.openxmlformats.org/spreadsheetml/2006/main" count="23" uniqueCount="21">
  <si>
    <t>口径</t>
    <rPh sb="0" eb="2">
      <t>コウケイ</t>
    </rPh>
    <phoneticPr fontId="3"/>
  </si>
  <si>
    <t>使用水量</t>
    <rPh sb="0" eb="2">
      <t>シヨウ</t>
    </rPh>
    <rPh sb="2" eb="4">
      <t>スイリョウ</t>
    </rPh>
    <phoneticPr fontId="3"/>
  </si>
  <si>
    <t>予定料金</t>
    <rPh sb="0" eb="2">
      <t>ヨテイ</t>
    </rPh>
    <rPh sb="2" eb="4">
      <t>リョウキン</t>
    </rPh>
    <phoneticPr fontId="3"/>
  </si>
  <si>
    <t>㎥</t>
    <phoneticPr fontId="3"/>
  </si>
  <si>
    <t>mm</t>
    <phoneticPr fontId="3"/>
  </si>
  <si>
    <t>使用期間</t>
    <rPh sb="0" eb="2">
      <t>シヨウ</t>
    </rPh>
    <rPh sb="2" eb="4">
      <t>キカン</t>
    </rPh>
    <phoneticPr fontId="3"/>
  </si>
  <si>
    <t>内訳</t>
    <rPh sb="0" eb="2">
      <t>ウチワケ</t>
    </rPh>
    <phoneticPr fontId="3"/>
  </si>
  <si>
    <t>メーター料金</t>
    <rPh sb="4" eb="6">
      <t>リョウキン</t>
    </rPh>
    <phoneticPr fontId="3"/>
  </si>
  <si>
    <t>消費税</t>
    <rPh sb="0" eb="3">
      <t>ショウヒゼイ</t>
    </rPh>
    <phoneticPr fontId="3"/>
  </si>
  <si>
    <t>水道基本料金</t>
    <rPh sb="0" eb="2">
      <t>スイドウ</t>
    </rPh>
    <rPh sb="2" eb="4">
      <t>キホン</t>
    </rPh>
    <rPh sb="4" eb="6">
      <t>リョウキン</t>
    </rPh>
    <phoneticPr fontId="3"/>
  </si>
  <si>
    <t>水道超過料金</t>
    <rPh sb="0" eb="2">
      <t>スイドウ</t>
    </rPh>
    <rPh sb="2" eb="4">
      <t>チョウカ</t>
    </rPh>
    <rPh sb="4" eb="6">
      <t>リョウキン</t>
    </rPh>
    <phoneticPr fontId="3"/>
  </si>
  <si>
    <t>前回水量</t>
    <rPh sb="0" eb="2">
      <t>ゼンカイ</t>
    </rPh>
    <rPh sb="2" eb="4">
      <t>スイリョウ</t>
    </rPh>
    <phoneticPr fontId="3"/>
  </si>
  <si>
    <t>現在水量</t>
    <rPh sb="0" eb="2">
      <t>ゲンザイ</t>
    </rPh>
    <rPh sb="2" eb="4">
      <t>スイリョウ</t>
    </rPh>
    <phoneticPr fontId="3"/>
  </si>
  <si>
    <t>↓</t>
    <phoneticPr fontId="3"/>
  </si>
  <si>
    <t>※メーターの指針は赤い数字の小数点以下は切り捨てです。</t>
    <rPh sb="6" eb="8">
      <t>シシン</t>
    </rPh>
    <rPh sb="9" eb="10">
      <t>アカ</t>
    </rPh>
    <rPh sb="11" eb="13">
      <t>スウジ</t>
    </rPh>
    <rPh sb="14" eb="17">
      <t>ショウスウテン</t>
    </rPh>
    <rPh sb="17" eb="19">
      <t>イカ</t>
    </rPh>
    <rPh sb="20" eb="21">
      <t>キ</t>
    </rPh>
    <rPh sb="22" eb="23">
      <t>ス</t>
    </rPh>
    <phoneticPr fontId="3"/>
  </si>
  <si>
    <t>㎥</t>
    <phoneticPr fontId="3"/>
  </si>
  <si>
    <t>←検針票の「前回指針」の数値を入力してください。</t>
    <rPh sb="1" eb="4">
      <t>ケンシンヒョウ</t>
    </rPh>
    <rPh sb="6" eb="8">
      <t>ゼンカイ</t>
    </rPh>
    <rPh sb="8" eb="10">
      <t>シシン</t>
    </rPh>
    <rPh sb="12" eb="14">
      <t>スウチ</t>
    </rPh>
    <rPh sb="15" eb="17">
      <t>ニュウリョク</t>
    </rPh>
    <phoneticPr fontId="3"/>
  </si>
  <si>
    <t>色つきの部分に、使用されている水道メーターの口径と水量、期間を入力してください。</t>
    <rPh sb="0" eb="1">
      <t>イロ</t>
    </rPh>
    <rPh sb="4" eb="6">
      <t>ブブン</t>
    </rPh>
    <rPh sb="8" eb="10">
      <t>シヨウ</t>
    </rPh>
    <rPh sb="15" eb="17">
      <t>スイドウ</t>
    </rPh>
    <rPh sb="22" eb="24">
      <t>コウケイ</t>
    </rPh>
    <rPh sb="25" eb="27">
      <t>スイリョウ</t>
    </rPh>
    <rPh sb="28" eb="30">
      <t>キカン</t>
    </rPh>
    <rPh sb="31" eb="33">
      <t>ニュウリョク</t>
    </rPh>
    <phoneticPr fontId="3"/>
  </si>
  <si>
    <t>←メーターの数値をご覧ください。</t>
    <rPh sb="6" eb="8">
      <t>スウチ</t>
    </rPh>
    <rPh sb="10" eb="11">
      <t>ラン</t>
    </rPh>
    <phoneticPr fontId="3"/>
  </si>
  <si>
    <t>←検針票の「口径」またはメーターをご覧ください。</t>
    <rPh sb="1" eb="4">
      <t>ケンシンヒョウ</t>
    </rPh>
    <rPh sb="6" eb="8">
      <t>コウケイ</t>
    </rPh>
    <rPh sb="18" eb="19">
      <t>ラン</t>
    </rPh>
    <phoneticPr fontId="3"/>
  </si>
  <si>
    <t>【参考】お手元の検針票も合わせてご覧ください。</t>
    <rPh sb="1" eb="3">
      <t>サンコウ</t>
    </rPh>
    <rPh sb="5" eb="7">
      <t>テモト</t>
    </rPh>
    <rPh sb="8" eb="11">
      <t>ケンシンヒョウ</t>
    </rPh>
    <rPh sb="12" eb="13">
      <t>ア</t>
    </rPh>
    <rPh sb="17" eb="18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</si>
</sst>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#&quot;円&quot;"/>
    <numFmt numFmtId="177" formatCode="&quot;(&quot;##&quot;%)&quot;"/>
    <numFmt numFmtId="178" formatCode="##"/>
    <numFmt numFmtId="179" formatCode="##.0&quot;ヶ月分に換算されます。&quot;"/>
    <numFmt numFmtId="180" formatCode="#,##0;&quot;△ &quot;#,##0"/>
  </numFmts>
  <fonts count="16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theme="1"/>
      <name val="Times New Roman"/>
      <family val="1"/>
    </font>
    <font>
      <sz val="6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4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2"/>
      <color theme="1"/>
      <name val="Times New Roman"/>
      <family val="1"/>
    </font>
    <font>
      <sz val="36"/>
      <color theme="1"/>
      <name val="ＭＳ Ｐ明朝"/>
      <family val="1"/>
      <charset val="128"/>
    </font>
    <font>
      <sz val="36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2" fillId="0" borderId="0" xfId="0" applyFont="1" applyBorder="1"/>
    <xf numFmtId="0" fontId="1" fillId="0" borderId="0" xfId="0" applyFont="1" applyBorder="1"/>
    <xf numFmtId="0" fontId="7" fillId="0" borderId="0" xfId="0" applyFont="1" applyBorder="1" applyAlignment="1">
      <alignment horizontal="right"/>
    </xf>
    <xf numFmtId="0" fontId="4" fillId="0" borderId="6" xfId="0" applyFont="1" applyBorder="1"/>
    <xf numFmtId="178" fontId="8" fillId="0" borderId="0" xfId="0" applyNumberFormat="1" applyFont="1" applyBorder="1" applyAlignment="1">
      <alignment horizontal="center"/>
    </xf>
    <xf numFmtId="0" fontId="8" fillId="0" borderId="0" xfId="0" applyFont="1"/>
    <xf numFmtId="0" fontId="4" fillId="0" borderId="0" xfId="0" applyFont="1"/>
    <xf numFmtId="0" fontId="5" fillId="0" borderId="2" xfId="0" applyFont="1" applyBorder="1"/>
    <xf numFmtId="0" fontId="13" fillId="0" borderId="0" xfId="0" applyFont="1"/>
    <xf numFmtId="0" fontId="1" fillId="0" borderId="0" xfId="0" applyFont="1" applyAlignment="1">
      <alignment vertical="top"/>
    </xf>
    <xf numFmtId="0" fontId="10" fillId="0" borderId="0" xfId="0" applyFont="1"/>
    <xf numFmtId="0" fontId="7" fillId="0" borderId="11" xfId="0" applyFont="1" applyBorder="1" applyAlignment="1">
      <alignment horizontal="distributed"/>
    </xf>
    <xf numFmtId="0" fontId="14" fillId="0" borderId="0" xfId="0" applyFont="1"/>
    <xf numFmtId="0" fontId="9" fillId="0" borderId="0" xfId="0" applyFont="1"/>
    <xf numFmtId="0" fontId="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/>
    <xf numFmtId="0" fontId="9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80" fontId="6" fillId="2" borderId="4" xfId="0" applyNumberFormat="1" applyFont="1" applyFill="1" applyBorder="1" applyAlignment="1">
      <alignment horizontal="center" vertical="center"/>
    </xf>
    <xf numFmtId="180" fontId="6" fillId="2" borderId="5" xfId="0" applyNumberFormat="1" applyFont="1" applyFill="1" applyBorder="1" applyAlignment="1">
      <alignment horizontal="center" vertical="center"/>
    </xf>
    <xf numFmtId="180" fontId="8" fillId="0" borderId="9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6" fontId="6" fillId="0" borderId="18" xfId="0" applyNumberFormat="1" applyFont="1" applyBorder="1" applyAlignment="1"/>
    <xf numFmtId="176" fontId="6" fillId="0" borderId="13" xfId="0" applyNumberFormat="1" applyFont="1" applyBorder="1" applyAlignment="1"/>
    <xf numFmtId="176" fontId="6" fillId="0" borderId="19" xfId="0" applyNumberFormat="1" applyFont="1" applyBorder="1" applyAlignment="1"/>
    <xf numFmtId="176" fontId="10" fillId="0" borderId="21" xfId="0" applyNumberFormat="1" applyFont="1" applyBorder="1" applyAlignment="1"/>
    <xf numFmtId="176" fontId="10" fillId="0" borderId="3" xfId="0" applyNumberFormat="1" applyFont="1" applyBorder="1" applyAlignment="1"/>
    <xf numFmtId="176" fontId="10" fillId="0" borderId="20" xfId="0" applyNumberFormat="1" applyFont="1" applyBorder="1" applyAlignment="1"/>
    <xf numFmtId="176" fontId="10" fillId="0" borderId="22" xfId="0" applyNumberFormat="1" applyFont="1" applyBorder="1" applyAlignment="1"/>
    <xf numFmtId="176" fontId="10" fillId="0" borderId="2" xfId="0" applyNumberFormat="1" applyFont="1" applyBorder="1" applyAlignment="1"/>
    <xf numFmtId="176" fontId="10" fillId="0" borderId="6" xfId="0" applyNumberFormat="1" applyFont="1" applyBorder="1" applyAlignment="1"/>
    <xf numFmtId="179" fontId="2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10" fillId="0" borderId="17" xfId="0" applyNumberFormat="1" applyFont="1" applyBorder="1" applyAlignment="1"/>
    <xf numFmtId="176" fontId="10" fillId="0" borderId="11" xfId="0" applyNumberFormat="1" applyFont="1" applyBorder="1" applyAlignment="1"/>
    <xf numFmtId="176" fontId="10" fillId="0" borderId="10" xfId="0" applyNumberFormat="1" applyFont="1" applyBorder="1" applyAlignment="1"/>
    <xf numFmtId="0" fontId="4" fillId="0" borderId="12" xfId="0" applyFont="1" applyBorder="1" applyAlignment="1">
      <alignment horizontal="distributed"/>
    </xf>
    <xf numFmtId="0" fontId="4" fillId="0" borderId="13" xfId="0" applyFont="1" applyBorder="1" applyAlignment="1">
      <alignment horizontal="distributed"/>
    </xf>
    <xf numFmtId="0" fontId="4" fillId="0" borderId="23" xfId="0" applyFont="1" applyBorder="1" applyAlignment="1">
      <alignment horizontal="distributed"/>
    </xf>
    <xf numFmtId="0" fontId="7" fillId="0" borderId="3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0" fontId="7" fillId="0" borderId="2" xfId="0" applyFont="1" applyBorder="1" applyAlignment="1">
      <alignment horizontal="distributed"/>
    </xf>
    <xf numFmtId="0" fontId="7" fillId="0" borderId="7" xfId="0" applyFont="1" applyBorder="1" applyAlignment="1">
      <alignment horizontal="distributed"/>
    </xf>
    <xf numFmtId="177" fontId="10" fillId="0" borderId="16" xfId="0" applyNumberFormat="1" applyFont="1" applyBorder="1" applyAlignment="1">
      <alignment horizontal="center"/>
    </xf>
    <xf numFmtId="177" fontId="10" fillId="0" borderId="24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8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105832</xdr:colOff>
      <xdr:row>19</xdr:row>
      <xdr:rowOff>57893</xdr:rowOff>
    </xdr:from>
    <xdr:to>
      <xdr:col>12</xdr:col>
      <xdr:colOff>582554</xdr:colOff>
      <xdr:row>36</xdr:row>
      <xdr:rowOff>52918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2" y="4375893"/>
          <a:ext cx="7292389" cy="323352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</xdr:col>
      <xdr:colOff>592666</xdr:colOff>
      <xdr:row>22</xdr:row>
      <xdr:rowOff>10583</xdr:rowOff>
    </xdr:from>
    <xdr:to>
      <xdr:col>5</xdr:col>
      <xdr:colOff>95250</xdr:colOff>
      <xdr:row>23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2169583" y="4900083"/>
          <a:ext cx="1143000" cy="179917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226482</xdr:colOff>
      <xdr:row>26</xdr:row>
      <xdr:rowOff>173567</xdr:rowOff>
    </xdr:from>
    <xdr:to>
      <xdr:col>2</xdr:col>
      <xdr:colOff>433916</xdr:colOff>
      <xdr:row>27</xdr:row>
      <xdr:rowOff>179917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226482" y="5825067"/>
          <a:ext cx="1784351" cy="1968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148165</xdr:colOff>
      <xdr:row>20</xdr:row>
      <xdr:rowOff>105832</xdr:rowOff>
    </xdr:from>
    <xdr:to>
      <xdr:col>11</xdr:col>
      <xdr:colOff>772583</xdr:colOff>
      <xdr:row>24</xdr:row>
      <xdr:rowOff>95251</xdr:rowOff>
    </xdr:to>
    <xdr:sp macro="" textlink="">
      <xdr:nvSpPr>
        <xdr:cNvPr id="7" name="左矢印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3365498" y="4614332"/>
          <a:ext cx="2794002" cy="751419"/>
        </a:xfrm>
        <a:prstGeom prst="lef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ご使用のメーターの口径です。</a:t>
          </a:r>
        </a:p>
      </xdr:txBody>
    </xdr:sp>
    <xdr:clientData/>
  </xdr:twoCellAnchor>
  <xdr:twoCellAnchor>
    <xdr:from>
      <xdr:col>2</xdr:col>
      <xdr:colOff>480481</xdr:colOff>
      <xdr:row>25</xdr:row>
      <xdr:rowOff>78315</xdr:rowOff>
    </xdr:from>
    <xdr:to>
      <xdr:col>8</xdr:col>
      <xdr:colOff>116417</xdr:colOff>
      <xdr:row>29</xdr:row>
      <xdr:rowOff>67734</xdr:rowOff>
    </xdr:to>
    <xdr:sp macro="" textlink="">
      <xdr:nvSpPr>
        <xdr:cNvPr id="8" name="左矢印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2057398" y="5539315"/>
          <a:ext cx="2535769" cy="751419"/>
        </a:xfrm>
        <a:prstGeom prst="leftArrow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前回検針での指針です。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V19"/>
  <sheetViews>
    <sheetView showGridLines="0" tabSelected="1" view="pageBreakPreview" zoomScale="90" zoomScaleNormal="100" zoomScaleSheetLayoutView="90" workbookViewId="0">
      <selection activeCell="C8" sqref="C8:D8"/>
    </sheetView>
  </sheetViews>
  <sheetFormatPr defaultRowHeight="15" x14ac:dyDescent="0.25"/>
  <cols>
    <col min="1" max="1" width="6.5" style="2" customWidth="1"/>
    <col min="2" max="2" width="14.125" style="2" bestFit="1" customWidth="1"/>
    <col min="3" max="3" width="11.625" style="2" customWidth="1"/>
    <col min="4" max="4" width="5.625" style="2" customWidth="1"/>
    <col min="5" max="5" width="4.125" style="2" customWidth="1"/>
    <col min="6" max="6" width="8.125" style="2" customWidth="1"/>
    <col min="7" max="7" width="4.75" style="2" customWidth="1"/>
    <col min="8" max="8" width="3.625" style="2" bestFit="1" customWidth="1"/>
    <col min="9" max="9" width="4.875" style="2" customWidth="1"/>
    <col min="10" max="10" width="3.625" style="2" bestFit="1" customWidth="1"/>
    <col min="11" max="11" width="3.5" style="2" bestFit="1" customWidth="1"/>
    <col min="12" max="12" width="18.75" style="2" customWidth="1"/>
    <col min="13" max="13" width="11" style="2" bestFit="1" customWidth="1"/>
    <col min="14" max="16384" width="9" style="2"/>
  </cols>
  <sheetData>
    <row r="1" spans="2:22" x14ac:dyDescent="0.25"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22" x14ac:dyDescent="0.25">
      <c r="B2" s="1" t="s">
        <v>17</v>
      </c>
      <c r="C2" s="1"/>
      <c r="D2" s="1"/>
      <c r="E2" s="1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2:22" ht="15.75" thickBot="1" x14ac:dyDescent="0.3">
      <c r="M3" s="16"/>
      <c r="N3" s="16"/>
      <c r="O3" s="16"/>
      <c r="P3" s="17"/>
      <c r="Q3" s="17"/>
      <c r="R3" s="16"/>
      <c r="S3" s="16"/>
      <c r="T3" s="16"/>
      <c r="U3" s="16"/>
      <c r="V3" s="16"/>
    </row>
    <row r="4" spans="2:22" ht="22.5" customHeight="1" thickBot="1" x14ac:dyDescent="0.3">
      <c r="B4" s="3" t="s">
        <v>0</v>
      </c>
      <c r="C4" s="25"/>
      <c r="D4" s="26"/>
      <c r="E4" s="4" t="s">
        <v>4</v>
      </c>
      <c r="F4" s="1" t="s">
        <v>19</v>
      </c>
      <c r="M4" s="18"/>
      <c r="N4" s="16"/>
      <c r="O4" s="16"/>
      <c r="P4" s="16"/>
      <c r="Q4" s="16"/>
      <c r="R4" s="16"/>
      <c r="S4" s="16"/>
      <c r="T4" s="16"/>
      <c r="U4" s="16"/>
      <c r="V4" s="16"/>
    </row>
    <row r="5" spans="2:22" ht="22.5" customHeight="1" thickBot="1" x14ac:dyDescent="0.3">
      <c r="B5" s="7" t="s">
        <v>11</v>
      </c>
      <c r="C5" s="27"/>
      <c r="D5" s="28"/>
      <c r="E5" s="5" t="s">
        <v>3</v>
      </c>
      <c r="F5" s="1" t="s">
        <v>16</v>
      </c>
      <c r="M5" s="19"/>
      <c r="N5" s="16"/>
      <c r="O5" s="16"/>
      <c r="P5" s="16"/>
      <c r="Q5" s="16"/>
      <c r="R5" s="16"/>
      <c r="S5" s="16"/>
      <c r="T5" s="16"/>
      <c r="U5" s="16"/>
      <c r="V5" s="16"/>
    </row>
    <row r="6" spans="2:22" ht="23.25" customHeight="1" thickBot="1" x14ac:dyDescent="0.3">
      <c r="B6" s="10" t="s">
        <v>12</v>
      </c>
      <c r="C6" s="27"/>
      <c r="D6" s="28"/>
      <c r="E6" s="5" t="s">
        <v>3</v>
      </c>
      <c r="F6" s="1" t="s">
        <v>18</v>
      </c>
      <c r="M6" s="19"/>
      <c r="N6" s="16"/>
      <c r="O6" s="16"/>
      <c r="P6" s="16"/>
      <c r="Q6" s="16"/>
      <c r="R6" s="16"/>
      <c r="S6" s="16"/>
      <c r="T6" s="16"/>
      <c r="U6" s="16"/>
      <c r="V6" s="16"/>
    </row>
    <row r="7" spans="2:22" ht="19.5" thickBot="1" x14ac:dyDescent="0.3">
      <c r="B7" s="11" t="s">
        <v>1</v>
      </c>
      <c r="C7" s="29">
        <f>C6-C5</f>
        <v>0</v>
      </c>
      <c r="D7" s="29"/>
      <c r="E7" s="5" t="s">
        <v>15</v>
      </c>
      <c r="F7" s="13" t="s">
        <v>14</v>
      </c>
      <c r="H7" s="12"/>
      <c r="I7" s="12"/>
      <c r="J7" s="12"/>
      <c r="K7" s="12"/>
      <c r="L7" s="12"/>
      <c r="M7" s="20"/>
      <c r="N7" s="21"/>
      <c r="O7" s="21"/>
      <c r="P7" s="21"/>
      <c r="Q7" s="16"/>
      <c r="R7" s="16"/>
      <c r="S7" s="16"/>
      <c r="T7" s="16"/>
      <c r="U7" s="16"/>
      <c r="V7" s="16"/>
    </row>
    <row r="8" spans="2:22" ht="23.25" customHeight="1" thickBot="1" x14ac:dyDescent="0.35">
      <c r="B8" s="7" t="s">
        <v>5</v>
      </c>
      <c r="C8" s="30"/>
      <c r="D8" s="31"/>
      <c r="E8" s="42" t="str">
        <f>IF($C$8="その他の期間","確認する期間を入力してください→","")</f>
        <v/>
      </c>
      <c r="F8" s="42"/>
      <c r="G8" s="8"/>
      <c r="H8" s="6" t="str">
        <f>IF($C$8="その他の期間","月","")</f>
        <v/>
      </c>
      <c r="I8" s="9"/>
      <c r="J8" s="6" t="str">
        <f>IF($C$8="その他の期間","日","")</f>
        <v/>
      </c>
      <c r="K8" s="1" t="str">
        <f>IF($C$8="その他の期間","から","")</f>
        <v/>
      </c>
      <c r="M8" s="19"/>
      <c r="N8" s="16"/>
      <c r="O8" s="16"/>
      <c r="P8" s="16"/>
      <c r="Q8" s="16"/>
      <c r="R8" s="16"/>
      <c r="S8" s="16"/>
      <c r="T8" s="16"/>
      <c r="U8" s="16"/>
      <c r="V8" s="16"/>
    </row>
    <row r="9" spans="2:22" ht="18.75" customHeight="1" x14ac:dyDescent="0.3">
      <c r="B9" s="41" t="str">
        <f>IF(C8="2ヶ月",2,IF(C8="1ヶ月",1,IF(OR(G8="",I8="",G9="",I9=""),"",IF(G9-G8=0,IF(I8=1,IF(AND(OR(G9=1,G9=3,G9=5,G9=7,G9=8,G9=10,G9=12),I9=31),1,IF(AND(OR(G9=4,G9=6,G9=9,G9=11),I9=30),1,IF(I9=28,1,0.5))),0.5),IF(I8=1,IF(AND(OR(G9=1,G9=3,G9=5,G9=7,G9=8,G9=10,G9=12),I9=31),2,IF(AND(OR(G9=4,G9=6,G9=9,G9=11),I9=30),2,IF(I9=28,2,1.5))),IF(AND(OR(G9=1,G9=3,G9=5,G9=7,G9=8,G9=10,G9=12),I9=31),1.5,IF(AND(OR(G9=4,G9=6,G9=9,G9=11),I9=30),1.5,IF(I9=28,1.5,1))))))))</f>
        <v/>
      </c>
      <c r="C9" s="41"/>
      <c r="D9" s="41"/>
      <c r="E9" s="42"/>
      <c r="F9" s="42"/>
      <c r="G9" s="8"/>
      <c r="H9" s="6" t="str">
        <f>IF($C$8="その他の期間","月","")</f>
        <v/>
      </c>
      <c r="I9" s="9"/>
      <c r="J9" s="6" t="str">
        <f>IF($C$8="その他の期間","日","")</f>
        <v/>
      </c>
      <c r="K9" s="1" t="str">
        <f>IF($C$8="その他の期間","迄","")</f>
        <v/>
      </c>
      <c r="M9" s="19"/>
      <c r="N9" s="16"/>
      <c r="O9" s="16"/>
      <c r="P9" s="16"/>
      <c r="Q9" s="16"/>
      <c r="R9" s="16"/>
      <c r="S9" s="16"/>
      <c r="T9" s="16"/>
      <c r="U9" s="16"/>
      <c r="V9" s="16"/>
    </row>
    <row r="10" spans="2:22" ht="15" customHeight="1" x14ac:dyDescent="0.25">
      <c r="B10" s="43" t="s">
        <v>13</v>
      </c>
      <c r="C10" s="44"/>
      <c r="D10" s="44"/>
      <c r="E10" s="44"/>
      <c r="F10" s="43" t="s">
        <v>13</v>
      </c>
      <c r="G10" s="43"/>
      <c r="H10" s="43"/>
      <c r="I10" s="43"/>
      <c r="J10" s="43"/>
      <c r="K10" s="43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2:22" ht="15" customHeight="1" x14ac:dyDescent="0.25">
      <c r="B11" s="44"/>
      <c r="C11" s="44"/>
      <c r="D11" s="44"/>
      <c r="E11" s="44"/>
      <c r="F11" s="43"/>
      <c r="G11" s="43"/>
      <c r="H11" s="43"/>
      <c r="I11" s="43"/>
      <c r="J11" s="43"/>
      <c r="K11" s="43"/>
      <c r="L11" s="5"/>
      <c r="M11" s="22"/>
      <c r="N11" s="16"/>
      <c r="O11" s="16"/>
      <c r="P11" s="16"/>
      <c r="Q11" s="16"/>
      <c r="R11" s="16"/>
      <c r="S11" s="16"/>
      <c r="T11" s="16"/>
      <c r="U11" s="16"/>
      <c r="V11" s="16"/>
    </row>
    <row r="12" spans="2:22" ht="15.75" customHeight="1" thickBot="1" x14ac:dyDescent="0.3">
      <c r="B12" s="45"/>
      <c r="C12" s="45"/>
      <c r="D12" s="45"/>
      <c r="E12" s="45"/>
      <c r="F12" s="60"/>
      <c r="G12" s="60"/>
      <c r="H12" s="60"/>
      <c r="I12" s="60"/>
      <c r="J12" s="60"/>
      <c r="K12" s="60"/>
      <c r="L12" s="1"/>
      <c r="M12" s="17"/>
      <c r="N12" s="16"/>
      <c r="O12" s="16"/>
      <c r="P12" s="16"/>
      <c r="Q12" s="16"/>
      <c r="R12" s="16"/>
      <c r="S12" s="16"/>
      <c r="T12" s="16"/>
      <c r="U12" s="16"/>
      <c r="V12" s="16"/>
    </row>
    <row r="13" spans="2:22" ht="23.25" thickBot="1" x14ac:dyDescent="0.35">
      <c r="B13" s="51" t="s">
        <v>2</v>
      </c>
      <c r="C13" s="52"/>
      <c r="D13" s="52"/>
      <c r="E13" s="53"/>
      <c r="F13" s="32">
        <f>SUM(F14:F17)</f>
        <v>0</v>
      </c>
      <c r="G13" s="33"/>
      <c r="H13" s="33"/>
      <c r="I13" s="33"/>
      <c r="J13" s="33"/>
      <c r="K13" s="34"/>
      <c r="L13" s="1"/>
      <c r="M13" s="17"/>
      <c r="N13" s="16"/>
      <c r="O13" s="16"/>
      <c r="P13" s="16"/>
      <c r="Q13" s="16"/>
      <c r="R13" s="16"/>
      <c r="S13" s="16"/>
      <c r="T13" s="16"/>
      <c r="U13" s="16"/>
      <c r="V13" s="16"/>
    </row>
    <row r="14" spans="2:22" s="14" customFormat="1" ht="16.5" customHeight="1" thickTop="1" x14ac:dyDescent="0.25">
      <c r="B14" s="46" t="s">
        <v>6</v>
      </c>
      <c r="C14" s="54" t="s">
        <v>9</v>
      </c>
      <c r="D14" s="54"/>
      <c r="E14" s="55"/>
      <c r="F14" s="35">
        <f>IF(B9="",,ROUNDDOWN(IF(B9=1.5,IF(0&gt;=(C7-(B9*10)),3150,4200),IF(B9=0.5,IF(0&gt;=(C7-(B9*10)),1050,2100),B9*2100)),))</f>
        <v>0</v>
      </c>
      <c r="G14" s="36"/>
      <c r="H14" s="36"/>
      <c r="I14" s="36"/>
      <c r="J14" s="36"/>
      <c r="K14" s="37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2:22" s="14" customFormat="1" ht="15.75" customHeight="1" x14ac:dyDescent="0.25">
      <c r="B15" s="46"/>
      <c r="C15" s="56" t="s">
        <v>10</v>
      </c>
      <c r="D15" s="56"/>
      <c r="E15" s="57"/>
      <c r="F15" s="38">
        <f>IF(C7="",,ROUNDDOWN(IF(B9&gt;=1.5,IF(0&gt;=(C7-20),0,((C7-20)*210)),IF(0&gt;=(C7-10),0,((C7-10)*210))),))</f>
        <v>0</v>
      </c>
      <c r="G15" s="39"/>
      <c r="H15" s="39"/>
      <c r="I15" s="39"/>
      <c r="J15" s="39"/>
      <c r="K15" s="40"/>
      <c r="M15" s="16"/>
      <c r="N15" s="16"/>
      <c r="O15" s="16"/>
      <c r="P15" s="16"/>
      <c r="Q15" s="16"/>
      <c r="R15" s="16"/>
      <c r="S15" s="16"/>
      <c r="T15" s="16"/>
      <c r="U15" s="16"/>
      <c r="V15" s="16"/>
    </row>
    <row r="16" spans="2:22" s="14" customFormat="1" ht="15.75" x14ac:dyDescent="0.25">
      <c r="B16" s="46"/>
      <c r="C16" s="56" t="s">
        <v>7</v>
      </c>
      <c r="D16" s="56"/>
      <c r="E16" s="57"/>
      <c r="F16" s="38">
        <f>IF(C4="",,(IF(C4=13,100,IF(C4=20,200,IF(C4=25,220,IF(C4=30,320,IF(C4=40,380,IF(C4=50,1900,5400)))))))*IF(B9&gt;=1.5,2,1))</f>
        <v>0</v>
      </c>
      <c r="G16" s="39"/>
      <c r="H16" s="39"/>
      <c r="I16" s="39"/>
      <c r="J16" s="39"/>
      <c r="K16" s="40"/>
      <c r="M16" s="16"/>
      <c r="N16" s="16"/>
      <c r="O16" s="16"/>
      <c r="P16" s="16"/>
      <c r="Q16" s="16"/>
      <c r="R16" s="16"/>
      <c r="S16" s="16"/>
      <c r="T16" s="16"/>
      <c r="U16" s="16"/>
      <c r="V16" s="16"/>
    </row>
    <row r="17" spans="2:22" s="14" customFormat="1" ht="16.5" thickBot="1" x14ac:dyDescent="0.3">
      <c r="B17" s="47"/>
      <c r="C17" s="15" t="s">
        <v>8</v>
      </c>
      <c r="D17" s="58">
        <v>10</v>
      </c>
      <c r="E17" s="59"/>
      <c r="F17" s="48">
        <f>ROUNDDOWN(SUM(F14:F16)*D17/100,0)</f>
        <v>0</v>
      </c>
      <c r="G17" s="49"/>
      <c r="H17" s="49"/>
      <c r="I17" s="49"/>
      <c r="J17" s="49"/>
      <c r="K17" s="50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2:22" x14ac:dyDescent="0.25"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2:22" x14ac:dyDescent="0.25">
      <c r="B19" s="24" t="s">
        <v>20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3"/>
    </row>
  </sheetData>
  <sheetProtection algorithmName="SHA-512" hashValue="05nuildc+7pML8Tz+5En19kdM3+baMrkzpnHAv8QLvY7oY3z7cH5wNHbxcmS7R5YaOBHdU8UNrfQI95gA4ehgw==" saltValue="K2Jv9h7ABhNxLuTaaRwqtA==" spinCount="100000" sheet="1" objects="1" scenarios="1"/>
  <protectedRanges>
    <protectedRange sqref="I8:I9 G8:G9 C8 C4:D6" name="入力"/>
  </protectedRanges>
  <mergeCells count="21">
    <mergeCell ref="C14:E14"/>
    <mergeCell ref="C15:E15"/>
    <mergeCell ref="C16:E16"/>
    <mergeCell ref="D17:E17"/>
    <mergeCell ref="F10:K12"/>
    <mergeCell ref="B19:L19"/>
    <mergeCell ref="C4:D4"/>
    <mergeCell ref="C5:D5"/>
    <mergeCell ref="C6:D6"/>
    <mergeCell ref="C7:D7"/>
    <mergeCell ref="C8:D8"/>
    <mergeCell ref="F13:K13"/>
    <mergeCell ref="F14:K14"/>
    <mergeCell ref="F15:K15"/>
    <mergeCell ref="F16:K16"/>
    <mergeCell ref="B9:D9"/>
    <mergeCell ref="E8:F9"/>
    <mergeCell ref="B10:E12"/>
    <mergeCell ref="B14:B17"/>
    <mergeCell ref="F17:K17"/>
    <mergeCell ref="B13:E13"/>
  </mergeCells>
  <phoneticPr fontId="3"/>
  <conditionalFormatting sqref="G8:G9 I8:I9">
    <cfRule type="expression" dxfId="0" priority="5">
      <formula>$C$8="その他の期間"</formula>
    </cfRule>
  </conditionalFormatting>
  <dataValidations count="3">
    <dataValidation type="list" allowBlank="1" showInputMessage="1" showErrorMessage="1" sqref="C4">
      <formula1>"13,20,25,30,40,50,75"</formula1>
    </dataValidation>
    <dataValidation type="list" allowBlank="1" showInputMessage="1" showErrorMessage="1" error="1日以上、62日未満を入力してください。" sqref="G8:G9">
      <formula1>"1,2,3,4,5,6,7,8,9,10,11,12"</formula1>
    </dataValidation>
    <dataValidation type="list" allowBlank="1" showInputMessage="1" showErrorMessage="1" sqref="C8">
      <formula1>"2ヶ月,1ヶ月,その他の期間"</formula1>
    </dataValidation>
  </dataValidation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2022-11-30T09:01:30Z</dcterms:modified>
</cp:coreProperties>
</file>